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tenberg\Desktop\"/>
    </mc:Choice>
  </mc:AlternateContent>
  <xr:revisionPtr revIDLastSave="0" documentId="13_ncr:1_{9B5DBBBD-3B5D-4C87-B67D-3B17A205DE7B}" xr6:coauthVersionLast="47" xr6:coauthVersionMax="47" xr10:uidLastSave="{00000000-0000-0000-0000-000000000000}"/>
  <bookViews>
    <workbookView xWindow="-120" yWindow="-120" windowWidth="29040" windowHeight="15840" xr2:uid="{CCDF5CD3-7A6C-4467-9836-0573018B38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D30" i="1"/>
  <c r="B30" i="1"/>
  <c r="C23" i="1"/>
  <c r="C22" i="1"/>
  <c r="C21" i="1"/>
  <c r="C20" i="1"/>
  <c r="C19" i="1"/>
  <c r="D19" i="1" s="1"/>
  <c r="B23" i="1"/>
  <c r="B22" i="1"/>
  <c r="B21" i="1"/>
  <c r="B20" i="1"/>
  <c r="B19" i="1"/>
  <c r="E19" i="1"/>
  <c r="G19" i="1"/>
  <c r="G23" i="1"/>
  <c r="G22" i="1"/>
  <c r="G21" i="1"/>
  <c r="G20" i="1"/>
  <c r="E23" i="1"/>
  <c r="E22" i="1"/>
  <c r="E21" i="1"/>
  <c r="E20" i="1"/>
  <c r="C30" i="1" l="1"/>
  <c r="E30" i="1" s="1"/>
  <c r="D21" i="1"/>
  <c r="F21" i="1" s="1"/>
  <c r="D22" i="1"/>
  <c r="F22" i="1" s="1"/>
  <c r="D23" i="1"/>
  <c r="F23" i="1" s="1"/>
  <c r="D20" i="1"/>
  <c r="F20" i="1" s="1"/>
  <c r="F19" i="1"/>
  <c r="H23" i="1" l="1"/>
  <c r="I23" i="1" s="1"/>
  <c r="H22" i="1"/>
  <c r="I22" i="1" s="1"/>
  <c r="H21" i="1"/>
  <c r="I21" i="1" s="1"/>
  <c r="H20" i="1"/>
  <c r="I20" i="1" s="1"/>
  <c r="H19" i="1"/>
  <c r="I19" i="1" s="1"/>
  <c r="I25" i="1" l="1"/>
</calcChain>
</file>

<file path=xl/sharedStrings.xml><?xml version="1.0" encoding="utf-8"?>
<sst xmlns="http://schemas.openxmlformats.org/spreadsheetml/2006/main" count="25" uniqueCount="25">
  <si>
    <t>Current Date</t>
  </si>
  <si>
    <t xml:space="preserve">Tax year </t>
  </si>
  <si>
    <t>Certified Ratio</t>
  </si>
  <si>
    <t>Due Date</t>
  </si>
  <si>
    <t>Interest Rate</t>
  </si>
  <si>
    <t>Value In Current Use</t>
  </si>
  <si>
    <t>Value out of Current Use</t>
  </si>
  <si>
    <t># Years In Program</t>
  </si>
  <si>
    <t>5 Year Back Taxes Calculation</t>
  </si>
  <si>
    <t>% of Value Calculation</t>
  </si>
  <si>
    <t>Mil Rate</t>
  </si>
  <si>
    <t>Tax Tear</t>
  </si>
  <si>
    <t>Daily Interest Rate</t>
  </si>
  <si>
    <t>Daily Interest</t>
  </si>
  <si>
    <t>Tax Difference</t>
  </si>
  <si>
    <t xml:space="preserve">Taxes In </t>
  </si>
  <si>
    <t>Taxes out</t>
  </si>
  <si>
    <t>Interest for Year</t>
  </si>
  <si>
    <t>Diff in Tax + Interest</t>
  </si>
  <si>
    <t># Days Past Due</t>
  </si>
  <si>
    <t>Value In @ 100%</t>
  </si>
  <si>
    <t>Value out at 100%</t>
  </si>
  <si>
    <t xml:space="preserve">Differenc In Value </t>
  </si>
  <si>
    <t>% for Penalty</t>
  </si>
  <si>
    <t>Current Use Program Withdrawal Penalties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</si>
</sst>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43" fontId="0" fillId="0" borderId="0" xfId="1" applyFont="1"/>
    <xf numFmtId="43" fontId="0" fillId="0" borderId="0" xfId="0" applyNumberFormat="1"/>
    <xf numFmtId="0" fontId="2" fillId="0" borderId="0" xfId="0" applyFont="1"/>
    <xf numFmtId="43" fontId="2" fillId="0" borderId="0" xfId="0" applyNumberFormat="1" applyFont="1"/>
    <xf numFmtId="164" fontId="0" fillId="0" borderId="0" xfId="1" applyNumberFormat="1" applyFont="1"/>
    <xf numFmtId="9" fontId="0" fillId="0" borderId="0" xfId="2" applyFont="1"/>
    <xf numFmtId="0" fontId="3" fillId="0" borderId="0" xfId="0" applyFont="1"/>
    <xf numFmtId="166" fontId="2" fillId="0" borderId="0" xfId="3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B8DE-01B5-421C-A796-897563509B13}">
  <dimension ref="A1:O34"/>
  <sheetViews>
    <sheetView tabSelected="1" workbookViewId="0">
      <selection activeCell="O34" sqref="O34"/>
    </sheetView>
  </sheetViews>
  <sheetFormatPr defaultRowHeight="15" x14ac:dyDescent="0.25"/>
  <cols>
    <col min="1" max="1" width="17" customWidth="1"/>
    <col min="2" max="3" width="18.85546875" customWidth="1"/>
    <col min="4" max="4" width="17.7109375" customWidth="1"/>
    <col min="5" max="5" width="19" customWidth="1"/>
    <col min="6" max="6" width="21" customWidth="1"/>
    <col min="7" max="7" width="23.28515625" customWidth="1"/>
    <col min="8" max="8" width="26.140625" customWidth="1"/>
    <col min="9" max="9" width="19" customWidth="1"/>
  </cols>
  <sheetData>
    <row r="1" spans="1:7" ht="18.75" x14ac:dyDescent="0.3">
      <c r="A1" s="9" t="s">
        <v>24</v>
      </c>
    </row>
    <row r="4" spans="1:7" x14ac:dyDescent="0.25">
      <c r="A4" t="s">
        <v>0</v>
      </c>
      <c r="B4" s="1">
        <v>44994</v>
      </c>
      <c r="C4" s="1"/>
    </row>
    <row r="5" spans="1:7" x14ac:dyDescent="0.25">
      <c r="A5" t="s">
        <v>7</v>
      </c>
      <c r="B5">
        <v>23</v>
      </c>
    </row>
    <row r="7" spans="1:7" x14ac:dyDescent="0.25">
      <c r="A7" t="s">
        <v>1</v>
      </c>
      <c r="B7" t="s">
        <v>2</v>
      </c>
      <c r="C7" t="s">
        <v>10</v>
      </c>
      <c r="D7" t="s">
        <v>3</v>
      </c>
      <c r="E7" t="s">
        <v>4</v>
      </c>
      <c r="F7" t="s">
        <v>5</v>
      </c>
      <c r="G7" t="s">
        <v>6</v>
      </c>
    </row>
    <row r="8" spans="1:7" x14ac:dyDescent="0.25">
      <c r="A8" s="2">
        <v>44652</v>
      </c>
      <c r="B8">
        <v>90</v>
      </c>
      <c r="C8">
        <v>1.72E-2</v>
      </c>
      <c r="D8" s="1">
        <v>44836</v>
      </c>
      <c r="E8">
        <v>4</v>
      </c>
      <c r="F8" s="7">
        <v>23400</v>
      </c>
      <c r="G8" s="7">
        <v>61200</v>
      </c>
    </row>
    <row r="9" spans="1:7" x14ac:dyDescent="0.25">
      <c r="A9" s="2">
        <v>44287</v>
      </c>
      <c r="B9">
        <v>100</v>
      </c>
      <c r="C9">
        <v>1.6400000000000001E-2</v>
      </c>
      <c r="D9" s="1">
        <v>44475</v>
      </c>
      <c r="E9">
        <v>6</v>
      </c>
      <c r="F9" s="7">
        <v>23400</v>
      </c>
      <c r="G9" s="7">
        <v>61200</v>
      </c>
    </row>
    <row r="10" spans="1:7" x14ac:dyDescent="0.25">
      <c r="A10" s="2">
        <v>43922</v>
      </c>
      <c r="B10">
        <v>100</v>
      </c>
      <c r="C10">
        <v>1.6400000000000001E-2</v>
      </c>
      <c r="D10" s="1">
        <v>44108</v>
      </c>
      <c r="E10">
        <v>7</v>
      </c>
      <c r="F10" s="7">
        <v>23400</v>
      </c>
      <c r="G10" s="7">
        <v>61200</v>
      </c>
    </row>
    <row r="11" spans="1:7" x14ac:dyDescent="0.25">
      <c r="A11" s="2">
        <v>43556</v>
      </c>
      <c r="B11">
        <v>100</v>
      </c>
      <c r="C11">
        <v>1.61E-2</v>
      </c>
      <c r="D11" s="1">
        <v>43744</v>
      </c>
      <c r="E11">
        <v>7</v>
      </c>
      <c r="F11" s="7">
        <v>23400</v>
      </c>
      <c r="G11" s="7">
        <v>61200</v>
      </c>
    </row>
    <row r="12" spans="1:7" x14ac:dyDescent="0.25">
      <c r="A12" s="2">
        <v>43191</v>
      </c>
      <c r="B12">
        <v>100</v>
      </c>
      <c r="C12">
        <v>1.49E-2</v>
      </c>
      <c r="D12" s="1">
        <v>43378</v>
      </c>
      <c r="E12">
        <v>7</v>
      </c>
      <c r="F12" s="7">
        <v>23400</v>
      </c>
      <c r="G12" s="7">
        <v>61200</v>
      </c>
    </row>
    <row r="16" spans="1:7" x14ac:dyDescent="0.25">
      <c r="A16" s="5" t="s">
        <v>8</v>
      </c>
    </row>
    <row r="18" spans="1:9" x14ac:dyDescent="0.25">
      <c r="A18" t="s">
        <v>11</v>
      </c>
      <c r="B18" t="s">
        <v>15</v>
      </c>
      <c r="C18" t="s">
        <v>16</v>
      </c>
      <c r="D18" t="s">
        <v>14</v>
      </c>
      <c r="E18" t="s">
        <v>12</v>
      </c>
      <c r="F18" t="s">
        <v>13</v>
      </c>
      <c r="G18" t="s">
        <v>19</v>
      </c>
      <c r="H18" t="s">
        <v>17</v>
      </c>
      <c r="I18" t="s">
        <v>18</v>
      </c>
    </row>
    <row r="19" spans="1:9" x14ac:dyDescent="0.25">
      <c r="A19" s="2">
        <v>44652</v>
      </c>
      <c r="B19">
        <f>ROUND(C8*F8,2)</f>
        <v>402.48</v>
      </c>
      <c r="C19">
        <f>ROUND(C8*G8,2)</f>
        <v>1052.6400000000001</v>
      </c>
      <c r="D19">
        <f>C19-B19</f>
        <v>650.16000000000008</v>
      </c>
      <c r="E19">
        <f>(E8/100)/365</f>
        <v>1.0958904109589041E-4</v>
      </c>
      <c r="F19">
        <f>D19*E19</f>
        <v>7.1250410958904123E-2</v>
      </c>
      <c r="G19">
        <f>-_xlfn.DAYS(D8,$B$4)</f>
        <v>158</v>
      </c>
      <c r="H19" s="3">
        <f>ROUND(G19*F19,2)</f>
        <v>11.26</v>
      </c>
      <c r="I19" s="4">
        <f>H19+D19</f>
        <v>661.42000000000007</v>
      </c>
    </row>
    <row r="20" spans="1:9" x14ac:dyDescent="0.25">
      <c r="A20" s="2">
        <v>44287</v>
      </c>
      <c r="B20">
        <f>ROUND(C9*F9,2)</f>
        <v>383.76</v>
      </c>
      <c r="C20">
        <f t="shared" ref="C20:C23" si="0">ROUND(C9*G9,2)</f>
        <v>1003.68</v>
      </c>
      <c r="D20">
        <f t="shared" ref="D20:D23" si="1">C20-B20</f>
        <v>619.91999999999996</v>
      </c>
      <c r="E20">
        <f>(E9/100)/365</f>
        <v>1.6438356164383562E-4</v>
      </c>
      <c r="F20">
        <f>D20*E20</f>
        <v>0.10190465753424657</v>
      </c>
      <c r="G20">
        <f>-_xlfn.DAYS(D9,$B$4)</f>
        <v>519</v>
      </c>
      <c r="H20" s="3">
        <f t="shared" ref="H20:H23" si="2">ROUND(G20*F20,2)</f>
        <v>52.89</v>
      </c>
      <c r="I20" s="4">
        <f t="shared" ref="I20:I23" si="3">H20+D20</f>
        <v>672.81</v>
      </c>
    </row>
    <row r="21" spans="1:9" x14ac:dyDescent="0.25">
      <c r="A21" s="2">
        <v>43922</v>
      </c>
      <c r="B21">
        <f>ROUND(C10*F10,2)</f>
        <v>383.76</v>
      </c>
      <c r="C21">
        <f t="shared" si="0"/>
        <v>1003.68</v>
      </c>
      <c r="D21">
        <f t="shared" si="1"/>
        <v>619.91999999999996</v>
      </c>
      <c r="E21">
        <f>(E10/100)/365</f>
        <v>1.9178082191780824E-4</v>
      </c>
      <c r="F21">
        <f>D21*E21</f>
        <v>0.11888876712328768</v>
      </c>
      <c r="G21">
        <f>-_xlfn.DAYS(D10,$B$4)</f>
        <v>886</v>
      </c>
      <c r="H21" s="3">
        <f t="shared" si="2"/>
        <v>105.34</v>
      </c>
      <c r="I21" s="4">
        <f t="shared" si="3"/>
        <v>725.26</v>
      </c>
    </row>
    <row r="22" spans="1:9" x14ac:dyDescent="0.25">
      <c r="A22" s="2">
        <v>43556</v>
      </c>
      <c r="B22">
        <f>ROUND(C11*F11,2)</f>
        <v>376.74</v>
      </c>
      <c r="C22">
        <f t="shared" si="0"/>
        <v>985.32</v>
      </c>
      <c r="D22">
        <f t="shared" si="1"/>
        <v>608.58000000000004</v>
      </c>
      <c r="E22">
        <f>(E11/100)/365</f>
        <v>1.9178082191780824E-4</v>
      </c>
      <c r="F22">
        <f>D22*E22</f>
        <v>0.11671397260273975</v>
      </c>
      <c r="G22">
        <f>-_xlfn.DAYS(D11,$B$4)</f>
        <v>1250</v>
      </c>
      <c r="H22" s="3">
        <f t="shared" si="2"/>
        <v>145.88999999999999</v>
      </c>
      <c r="I22" s="4">
        <f t="shared" si="3"/>
        <v>754.47</v>
      </c>
    </row>
    <row r="23" spans="1:9" x14ac:dyDescent="0.25">
      <c r="A23" s="2">
        <v>43191</v>
      </c>
      <c r="B23">
        <f>ROUND(C12*F12,2)</f>
        <v>348.66</v>
      </c>
      <c r="C23">
        <f t="shared" si="0"/>
        <v>911.88</v>
      </c>
      <c r="D23">
        <f t="shared" si="1"/>
        <v>563.22</v>
      </c>
      <c r="E23">
        <f>(E12/100)/365</f>
        <v>1.9178082191780824E-4</v>
      </c>
      <c r="F23">
        <f>D23*E23</f>
        <v>0.10801479452054796</v>
      </c>
      <c r="G23">
        <f>-_xlfn.DAYS(D12,$B$4)</f>
        <v>1616</v>
      </c>
      <c r="H23" s="3">
        <f t="shared" si="2"/>
        <v>174.55</v>
      </c>
      <c r="I23" s="4">
        <f t="shared" si="3"/>
        <v>737.77</v>
      </c>
    </row>
    <row r="25" spans="1:9" x14ac:dyDescent="0.25">
      <c r="H25" s="5"/>
      <c r="I25" s="6">
        <f>SUM(I19:I23)</f>
        <v>3551.73</v>
      </c>
    </row>
    <row r="27" spans="1:9" x14ac:dyDescent="0.25">
      <c r="A27" s="5" t="s">
        <v>9</v>
      </c>
    </row>
    <row r="29" spans="1:9" x14ac:dyDescent="0.25">
      <c r="A29" t="s">
        <v>20</v>
      </c>
      <c r="B29" t="s">
        <v>21</v>
      </c>
      <c r="C29" t="s">
        <v>22</v>
      </c>
      <c r="D29" t="s">
        <v>23</v>
      </c>
    </row>
    <row r="30" spans="1:9" x14ac:dyDescent="0.25">
      <c r="A30" s="7">
        <f>F8/(B8/100)</f>
        <v>26000</v>
      </c>
      <c r="B30" s="7">
        <f>G8/(B8/100)</f>
        <v>68000</v>
      </c>
      <c r="C30" s="7">
        <f>B30-A30</f>
        <v>42000</v>
      </c>
      <c r="D30" s="8">
        <f>IF(B5&gt;20,20,IF(B5&lt;10.1,30,20+(20-B5)))/100</f>
        <v>0.2</v>
      </c>
      <c r="E30" s="10">
        <f>C30*D30</f>
        <v>8400</v>
      </c>
    </row>
    <row r="34" spans="15:15" x14ac:dyDescent="0.25">
      <c r="O34" s="7">
        <v>23400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F3D741F3CC1B41ABD29B4B34A70890" ma:contentTypeVersion="2" ma:contentTypeDescription="Create a new document." ma:contentTypeScope="" ma:versionID="e8c60c591e0a2929d87eed5b49902f52">
  <xsd:schema xmlns:xsd="http://www.w3.org/2001/XMLSchema" xmlns:xs="http://www.w3.org/2001/XMLSchema" xmlns:p="http://schemas.microsoft.com/office/2006/metadata/properties" xmlns:ns3="1b8fed40-cc91-46ab-8299-94876102fde2" targetNamespace="http://schemas.microsoft.com/office/2006/metadata/properties" ma:root="true" ma:fieldsID="b6c7d60b65ef1cbce3d624c3383ce0cb" ns3:_="">
    <xsd:import namespace="1b8fed40-cc91-46ab-8299-94876102fd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fed40-cc91-46ab-8299-94876102f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A06CB-3D14-422B-9183-F6719A343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fed40-cc91-46ab-8299-94876102f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BC77E6-CD71-45F7-9250-03ACE8DCC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21A94-4A54-4002-B45B-AD44A9F9E2FB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1b8fed40-cc91-46ab-8299-94876102fde2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 Stenberg</dc:creator>
  <cp:lastModifiedBy>Nichole Stenberg</cp:lastModifiedBy>
  <dcterms:created xsi:type="dcterms:W3CDTF">2023-03-06T17:52:25Z</dcterms:created>
  <dcterms:modified xsi:type="dcterms:W3CDTF">2023-03-08T13:59:56Z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0x010100E8F3D741F3CC1B41ABD29B4B34A70890</vt:lpwstr>
  </property>
</Properties>
</file>